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2180" windowHeight="11655" activeTab="0"/>
  </bookViews>
  <sheets>
    <sheet name="стр.1_2" sheetId="1" r:id="rId1"/>
  </sheets>
  <definedNames>
    <definedName name="TABLE" localSheetId="0">'стр.1_2'!$A$4:$B$42</definedName>
  </definedNames>
  <calcPr fullCalcOnLoad="1"/>
</workbook>
</file>

<file path=xl/comments1.xml><?xml version="1.0" encoding="utf-8"?>
<comments xmlns="http://schemas.openxmlformats.org/spreadsheetml/2006/main">
  <authors>
    <author>peoek8</author>
  </authors>
  <commentList>
    <comment ref="A38" authorId="0">
      <text>
        <r>
          <rPr>
            <b/>
            <sz val="9"/>
            <rFont val="Tahoma"/>
            <family val="2"/>
          </rPr>
          <t>peoek8:</t>
        </r>
        <r>
          <rPr>
            <sz val="9"/>
            <rFont val="Tahoma"/>
            <family val="2"/>
          </rPr>
          <t xml:space="preserve">
в
 % к поданной в сеть</t>
        </r>
      </text>
    </comment>
    <comment ref="B9" authorId="0">
      <text>
        <r>
          <rPr>
            <b/>
            <sz val="9"/>
            <rFont val="Tahoma"/>
            <family val="2"/>
          </rPr>
          <t>peoek8:</t>
        </r>
        <r>
          <rPr>
            <sz val="9"/>
            <rFont val="Tahoma"/>
            <family val="2"/>
          </rPr>
          <t xml:space="preserve">
вместе с 91  счетом</t>
        </r>
      </text>
    </comment>
    <comment ref="B20" authorId="0">
      <text>
        <r>
          <rPr>
            <b/>
            <sz val="9"/>
            <rFont val="Tahoma"/>
            <family val="2"/>
          </rPr>
          <t>peoek8:</t>
        </r>
        <r>
          <rPr>
            <sz val="9"/>
            <rFont val="Tahoma"/>
            <family val="2"/>
          </rPr>
          <t xml:space="preserve">
вместе с 23 счетом, который увеличился за счет АТЦ на 17 млн. рублей и остальных цехов, прибавлен 23 сч на 5,4 млн. , который сидел на 26 счете</t>
        </r>
      </text>
    </comment>
  </commentList>
</comments>
</file>

<file path=xl/sharedStrings.xml><?xml version="1.0" encoding="utf-8"?>
<sst xmlns="http://schemas.openxmlformats.org/spreadsheetml/2006/main" count="42" uniqueCount="41">
  <si>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</si>
  <si>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</si>
  <si>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</si>
  <si>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</si>
  <si>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</si>
  <si>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</si>
  <si>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</si>
  <si>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</si>
  <si>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</si>
  <si>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</si>
  <si>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</si>
  <si>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</si>
  <si>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</si>
  <si>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</si>
  <si>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</si>
  <si>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</si>
  <si>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</si>
  <si>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</si>
  <si>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</si>
  <si>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</si>
  <si>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</si>
  <si>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</si>
  <si>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t>техническая вода</t>
  </si>
  <si>
    <t>транспортировка технической воды</t>
  </si>
  <si>
    <t>услуги холодного питьевого водоснабжения</t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</si>
  <si>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общепроизводственные расходы, </t>
    </r>
  </si>
  <si>
    <t>в том числе отнесенные к ним расходы на текущий и капитальный ремонт</t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</si>
  <si>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общехозяйственные расходы, </t>
    </r>
  </si>
  <si>
    <t>http://ang-vodokanal.ru/upload/iblock/b58/Бухгалтерская%20отчетность%20за%202016%20год.pdf</t>
  </si>
  <si>
    <t xml:space="preserve"> по приборам учета</t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</si>
  <si>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(тыс. куб. метров)</t>
    </r>
  </si>
  <si>
    <t xml:space="preserve">расчетным путем (по нормативам потребления) 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</si>
  <si>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</t>
    </r>
  </si>
  <si>
    <t xml:space="preserve">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</si>
  <si>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 xml:space="preserve">субсидия по льготному тарифу для населения </t>
  </si>
  <si>
    <t>с указанием средневзвешенной стоимости 1 кВт·ч</t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</si>
  <si>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</t>
    </r>
  </si>
  <si>
    <t>2,11 руб./кВтч</t>
  </si>
  <si>
    <t>объем приобретения электрической энергии, тыс.кВт</t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</si>
  <si>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(кВт·ч/куб. метров)</t>
    </r>
  </si>
  <si>
    <t>по водоснабжению за 2016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</si>
</sst>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164" fontId="2" fillId="33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49" fontId="29" fillId="0" borderId="10" xfId="42" applyNumberFormat="1" applyBorder="1" applyAlignment="1" applyProtection="1">
      <alignment horizontal="center" vertical="top" wrapText="1"/>
      <protection/>
    </xf>
    <xf numFmtId="165" fontId="2" fillId="0" borderId="10" xfId="0" applyNumberFormat="1" applyFont="1" applyBorder="1" applyAlignment="1">
      <alignment horizontal="center" vertical="top"/>
    </xf>
    <xf numFmtId="10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horizontal="center" vertical="top"/>
    </xf>
    <xf numFmtId="165" fontId="2" fillId="33" borderId="12" xfId="0" applyNumberFormat="1" applyFont="1" applyFill="1" applyBorder="1" applyAlignment="1">
      <alignment horizontal="center" vertical="top"/>
    </xf>
    <xf numFmtId="164" fontId="2" fillId="33" borderId="12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justify" vertical="top" wrapText="1"/>
    </xf>
    <xf numFmtId="166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g-vodokanal.ru/upload/iblock/b58/&#1041;&#1091;&#1093;&#1075;&#1072;&#1083;&#1090;&#1077;&#1088;&#1089;&#1082;&#1072;&#1103;%20&#1086;&#1090;&#1095;&#1077;&#1090;&#1085;&#1086;&#1089;&#1090;&#1100;%20&#1079;&#1072;%202016%20&#1075;&#1086;&#1076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2"/>
  <sheetViews>
    <sheetView tabSelected="1" view="pageBreakPreview" zoomScaleSheetLayoutView="100" zoomScalePageLayoutView="0" workbookViewId="0" topLeftCell="A1">
      <selection activeCell="B43" sqref="B4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33.75" customHeight="1">
      <c r="A2" s="29" t="s">
        <v>19</v>
      </c>
      <c r="B2" s="30"/>
    </row>
    <row r="3" spans="1:2" s="6" customFormat="1" ht="21.75" customHeight="1">
      <c r="A3" s="31" t="s">
        <v>40</v>
      </c>
      <c r="B3" s="31"/>
    </row>
    <row r="4" spans="1:2" ht="31.5" customHeight="1">
      <c r="A4" s="3" t="s">
        <v>2</v>
      </c>
      <c r="B4" s="10">
        <f>B5+B6+B7+B8</f>
        <v>295085.3</v>
      </c>
    </row>
    <row r="5" spans="1:2" ht="17.25" customHeight="1">
      <c r="A5" s="8" t="s">
        <v>24</v>
      </c>
      <c r="B5" s="10">
        <v>213771.9</v>
      </c>
    </row>
    <row r="6" spans="1:2" ht="18.75" customHeight="1">
      <c r="A6" s="7" t="s">
        <v>22</v>
      </c>
      <c r="B6" s="10">
        <v>14854.6</v>
      </c>
    </row>
    <row r="7" spans="1:2" ht="21" customHeight="1">
      <c r="A7" s="7" t="s">
        <v>23</v>
      </c>
      <c r="B7" s="10">
        <v>31938.3</v>
      </c>
    </row>
    <row r="8" spans="1:2" ht="21" customHeight="1">
      <c r="A8" s="15" t="s">
        <v>34</v>
      </c>
      <c r="B8" s="10">
        <v>34520.5</v>
      </c>
    </row>
    <row r="9" spans="1:2" ht="46.5" customHeight="1">
      <c r="A9" s="3" t="s">
        <v>1</v>
      </c>
      <c r="B9" s="11">
        <f>268312.9+7783.8</f>
        <v>276096.7</v>
      </c>
    </row>
    <row r="10" spans="1:2" ht="46.5" customHeight="1">
      <c r="A10" s="25" t="s">
        <v>0</v>
      </c>
      <c r="B10" s="27">
        <v>10717.242</v>
      </c>
    </row>
    <row r="11" spans="1:2" ht="15.75" hidden="1">
      <c r="A11" s="26"/>
      <c r="B11" s="28"/>
    </row>
    <row r="12" spans="1:2" ht="47.25" customHeight="1">
      <c r="A12" s="19" t="s">
        <v>36</v>
      </c>
      <c r="B12" s="11">
        <v>24355.3</v>
      </c>
    </row>
    <row r="13" spans="1:2" ht="36.75" customHeight="1">
      <c r="A13" s="19" t="s">
        <v>35</v>
      </c>
      <c r="B13" s="20" t="s">
        <v>37</v>
      </c>
    </row>
    <row r="14" spans="1:2" ht="32.25" customHeight="1">
      <c r="A14" s="19" t="s">
        <v>38</v>
      </c>
      <c r="B14" s="20">
        <v>11385.6</v>
      </c>
    </row>
    <row r="15" spans="1:2" ht="31.5" customHeight="1">
      <c r="A15" s="3" t="s">
        <v>3</v>
      </c>
      <c r="B15" s="11">
        <v>2139.02</v>
      </c>
    </row>
    <row r="16" spans="1:2" ht="46.5" customHeight="1">
      <c r="A16" s="3" t="s">
        <v>4</v>
      </c>
      <c r="B16" s="11">
        <v>47252.3</v>
      </c>
    </row>
    <row r="17" spans="1:2" ht="46.5" customHeight="1">
      <c r="A17" s="3" t="s">
        <v>5</v>
      </c>
      <c r="B17" s="10">
        <f>0.445377*48479.5</f>
        <v>21591.6542715</v>
      </c>
    </row>
    <row r="18" spans="1:2" ht="30.75" customHeight="1">
      <c r="A18" s="3" t="s">
        <v>6</v>
      </c>
      <c r="B18" s="11">
        <v>25048.019</v>
      </c>
    </row>
    <row r="19" spans="1:2" ht="46.5" customHeight="1">
      <c r="A19" s="3" t="s">
        <v>7</v>
      </c>
      <c r="B19" s="11">
        <v>0</v>
      </c>
    </row>
    <row r="20" spans="1:2" ht="20.25" customHeight="1">
      <c r="A20" s="8" t="s">
        <v>25</v>
      </c>
      <c r="B20" s="10">
        <f>33142.8+82636.935+5428.5</f>
        <v>121208.235</v>
      </c>
    </row>
    <row r="21" spans="1:2" ht="38.25" customHeight="1">
      <c r="A21" s="8" t="s">
        <v>26</v>
      </c>
      <c r="B21" s="10">
        <f>23013.1*0.55+745</f>
        <v>13402.205</v>
      </c>
    </row>
    <row r="22" spans="1:2" ht="25.5" customHeight="1">
      <c r="A22" s="5" t="s">
        <v>27</v>
      </c>
      <c r="B22" s="13">
        <f>27657.976-B17</f>
        <v>6066.321728499999</v>
      </c>
    </row>
    <row r="23" spans="1:2" ht="36.75" customHeight="1">
      <c r="A23" s="5" t="s">
        <v>26</v>
      </c>
      <c r="B23" s="13">
        <f>323.6*(1-0.554623)</f>
        <v>144.12399720000002</v>
      </c>
    </row>
    <row r="24" spans="1:2" ht="109.5" customHeight="1">
      <c r="A24" s="5" t="s">
        <v>21</v>
      </c>
      <c r="B24" s="22">
        <v>6918.1</v>
      </c>
    </row>
    <row r="25" spans="1:2" ht="141" customHeight="1">
      <c r="A25" s="4" t="s">
        <v>20</v>
      </c>
      <c r="B25" s="14">
        <v>0</v>
      </c>
    </row>
    <row r="26" spans="1:2" ht="126" customHeight="1">
      <c r="A26" s="5" t="s">
        <v>8</v>
      </c>
      <c r="B26" s="13">
        <v>10800.5</v>
      </c>
    </row>
    <row r="27" spans="1:2" ht="35.25" customHeight="1">
      <c r="A27" s="9" t="s">
        <v>32</v>
      </c>
      <c r="B27" s="11">
        <v>13705.6</v>
      </c>
    </row>
    <row r="28" spans="1:2" ht="66.75" customHeight="1">
      <c r="A28" s="9" t="s">
        <v>33</v>
      </c>
      <c r="B28" s="12">
        <v>18480.21</v>
      </c>
    </row>
    <row r="29" spans="1:2" ht="63" customHeight="1">
      <c r="A29" s="23" t="s">
        <v>9</v>
      </c>
      <c r="B29" s="10">
        <f>579495-505037+(178059-155526)*0.55</f>
        <v>86851.15</v>
      </c>
    </row>
    <row r="30" spans="1:2" ht="46.5" customHeight="1">
      <c r="A30" s="3" t="s">
        <v>10</v>
      </c>
      <c r="B30" s="10">
        <f>B5+B6+B7-B10-B12-B15-B16-B18-B20-B24</f>
        <v>22926.584000000024</v>
      </c>
    </row>
    <row r="31" spans="1:2" ht="93.75" customHeight="1">
      <c r="A31" s="3" t="s">
        <v>11</v>
      </c>
      <c r="B31" s="16" t="s">
        <v>28</v>
      </c>
    </row>
    <row r="32" spans="1:2" ht="16.5" customHeight="1">
      <c r="A32" s="2" t="s">
        <v>12</v>
      </c>
      <c r="B32" s="11">
        <v>50521.881</v>
      </c>
    </row>
    <row r="33" spans="1:2" ht="16.5" customHeight="1">
      <c r="A33" s="2" t="s">
        <v>13</v>
      </c>
      <c r="B33" s="10">
        <v>19125.77</v>
      </c>
    </row>
    <row r="34" spans="1:2" ht="30.75" customHeight="1">
      <c r="A34" s="3" t="s">
        <v>14</v>
      </c>
      <c r="B34" s="11">
        <v>16493.39</v>
      </c>
    </row>
    <row r="35" spans="1:2" ht="33" customHeight="1">
      <c r="A35" s="9" t="s">
        <v>30</v>
      </c>
      <c r="B35" s="11">
        <v>46967.58</v>
      </c>
    </row>
    <row r="36" spans="1:2" ht="16.5" customHeight="1">
      <c r="A36" s="9" t="s">
        <v>29</v>
      </c>
      <c r="B36" s="12">
        <f>B35-B37</f>
        <v>43009.3906</v>
      </c>
    </row>
    <row r="37" spans="1:2" ht="16.5" customHeight="1">
      <c r="A37" s="9" t="s">
        <v>31</v>
      </c>
      <c r="B37" s="12">
        <f>3869.65+51.656+5.113+2.7314+29.039</f>
        <v>3958.1894</v>
      </c>
    </row>
    <row r="38" spans="1:2" ht="16.5" customHeight="1">
      <c r="A38" s="2" t="s">
        <v>15</v>
      </c>
      <c r="B38" s="17">
        <v>0.0665</v>
      </c>
    </row>
    <row r="39" spans="1:2" ht="30.75" customHeight="1">
      <c r="A39" s="3" t="s">
        <v>16</v>
      </c>
      <c r="B39" s="10">
        <v>106.28</v>
      </c>
    </row>
    <row r="40" spans="1:2" ht="30.75" customHeight="1">
      <c r="A40" s="19" t="s">
        <v>39</v>
      </c>
      <c r="B40" s="24">
        <v>0.22668</v>
      </c>
    </row>
    <row r="41" spans="1:2" ht="46.5" customHeight="1">
      <c r="A41" s="3" t="s">
        <v>17</v>
      </c>
      <c r="B41" s="18">
        <f>(0.151+9)/B35</f>
        <v>0.00019483652340614524</v>
      </c>
    </row>
    <row r="42" spans="1:2" ht="46.5" customHeight="1">
      <c r="A42" s="5" t="s">
        <v>18</v>
      </c>
      <c r="B42" s="21">
        <v>0.7</v>
      </c>
    </row>
  </sheetData>
  <sheetProtection/>
  <mergeCells count="4">
    <mergeCell ref="A10:A11"/>
    <mergeCell ref="B10:B11"/>
    <mergeCell ref="A2:B2"/>
    <mergeCell ref="A3:B3"/>
  </mergeCells>
  <hyperlinks>
    <hyperlink ref="B31" r:id="rId1" display="http://ang-vodokanal.ru/upload/iblock/b58/Бухгалтерская%20отчетность%20за%202016%20год.pdf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Добрынин Юрий Алексеевич</cp:lastModifiedBy>
  <cp:lastPrinted>2017-04-27T07:28:58Z</cp:lastPrinted>
  <dcterms:created xsi:type="dcterms:W3CDTF">2013-04-08T06:55:43Z</dcterms:created>
  <dcterms:modified xsi:type="dcterms:W3CDTF">2017-04-28T07:00:35Z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